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4A31C600-EF15-47BC-A509-5AEE91E6B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4" l="1"/>
  <c r="F85" i="4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G85" i="4" l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<sst xmlns="http://schemas.openxmlformats.org/spreadsheetml/2006/main" count="77" uniqueCount="77">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</sst>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 xr:uid="{00000000-0005-0000-0000-000000000000}"/>
    <cellStyle name="Hipervínculo 2" xfId="77" xr:uid="{00000000-0005-0000-0000-000001000000}"/>
    <cellStyle name="Hipervínculo 3" xfId="79" xr:uid="{00000000-0005-0000-0000-000002000000}"/>
    <cellStyle name="Millares" xfId="28" builtinId="3"/>
    <cellStyle name="Millares 10" xfId="36" xr:uid="{00000000-0005-0000-0000-000004000000}"/>
    <cellStyle name="Millares 11" xfId="37" xr:uid="{00000000-0005-0000-0000-000005000000}"/>
    <cellStyle name="Millares 12" xfId="38" xr:uid="{00000000-0005-0000-0000-000006000000}"/>
    <cellStyle name="Millares 13" xfId="39" xr:uid="{00000000-0005-0000-0000-000007000000}"/>
    <cellStyle name="Millares 14" xfId="40" xr:uid="{00000000-0005-0000-0000-000008000000}"/>
    <cellStyle name="Millares 15" xfId="41" xr:uid="{00000000-0005-0000-0000-000009000000}"/>
    <cellStyle name="Millares 15 2" xfId="42" xr:uid="{00000000-0005-0000-0000-00000A000000}"/>
    <cellStyle name="Millares 16" xfId="43" xr:uid="{00000000-0005-0000-0000-00000B000000}"/>
    <cellStyle name="Millares 17" xfId="44" xr:uid="{00000000-0005-0000-0000-00000C000000}"/>
    <cellStyle name="Millares 18" xfId="45" xr:uid="{00000000-0005-0000-0000-00000D000000}"/>
    <cellStyle name="Millares 2" xfId="1" xr:uid="{00000000-0005-0000-0000-00000E000000}"/>
    <cellStyle name="Millares 2 2" xfId="4" xr:uid="{00000000-0005-0000-0000-00000F000000}"/>
    <cellStyle name="Millares 2 2 2" xfId="5" xr:uid="{00000000-0005-0000-0000-000010000000}"/>
    <cellStyle name="Millares 2 3" xfId="6" xr:uid="{00000000-0005-0000-0000-000011000000}"/>
    <cellStyle name="Millares 2 4" xfId="46" xr:uid="{00000000-0005-0000-0000-000012000000}"/>
    <cellStyle name="Millares 3" xfId="7" xr:uid="{00000000-0005-0000-0000-000013000000}"/>
    <cellStyle name="Millares 3 2" xfId="8" xr:uid="{00000000-0005-0000-0000-000014000000}"/>
    <cellStyle name="Millares 3 3" xfId="47" xr:uid="{00000000-0005-0000-0000-000015000000}"/>
    <cellStyle name="Millares 4" xfId="3" xr:uid="{00000000-0005-0000-0000-000016000000}"/>
    <cellStyle name="Millares 4 2" xfId="9" xr:uid="{00000000-0005-0000-0000-000017000000}"/>
    <cellStyle name="Millares 4 2 2" xfId="25" xr:uid="{00000000-0005-0000-0000-000018000000}"/>
    <cellStyle name="Millares 4 2 2 2" xfId="29" xr:uid="{00000000-0005-0000-0000-000019000000}"/>
    <cellStyle name="Millares 4 2 3" xfId="78" xr:uid="{00000000-0005-0000-0000-00001A000000}"/>
    <cellStyle name="Millares 4 3" xfId="48" xr:uid="{00000000-0005-0000-0000-00001B000000}"/>
    <cellStyle name="Millares 5" xfId="10" xr:uid="{00000000-0005-0000-0000-00001C000000}"/>
    <cellStyle name="Millares 5 2" xfId="49" xr:uid="{00000000-0005-0000-0000-00001D000000}"/>
    <cellStyle name="Millares 6" xfId="11" xr:uid="{00000000-0005-0000-0000-00001E000000}"/>
    <cellStyle name="Millares 7" xfId="12" xr:uid="{00000000-0005-0000-0000-00001F000000}"/>
    <cellStyle name="Millares 7 2" xfId="30" xr:uid="{00000000-0005-0000-0000-000020000000}"/>
    <cellStyle name="Millares 7 3" xfId="50" xr:uid="{00000000-0005-0000-0000-000021000000}"/>
    <cellStyle name="Millares 8" xfId="13" xr:uid="{00000000-0005-0000-0000-000022000000}"/>
    <cellStyle name="Millares 8 2" xfId="31" xr:uid="{00000000-0005-0000-0000-000023000000}"/>
    <cellStyle name="Millares 8 3" xfId="51" xr:uid="{00000000-0005-0000-0000-000024000000}"/>
    <cellStyle name="Millares 9" xfId="52" xr:uid="{00000000-0005-0000-0000-000025000000}"/>
    <cellStyle name="Moneda 2" xfId="53" xr:uid="{00000000-0005-0000-0000-000026000000}"/>
    <cellStyle name="Moneda 3" xfId="54" xr:uid="{00000000-0005-0000-0000-000027000000}"/>
    <cellStyle name="Normal" xfId="0" builtinId="0"/>
    <cellStyle name="Normal 10" xfId="33" xr:uid="{00000000-0005-0000-0000-000029000000}"/>
    <cellStyle name="Normal 11" xfId="55" xr:uid="{00000000-0005-0000-0000-00002A000000}"/>
    <cellStyle name="Normal 12" xfId="56" xr:uid="{00000000-0005-0000-0000-00002B000000}"/>
    <cellStyle name="Normal 13" xfId="57" xr:uid="{00000000-0005-0000-0000-00002C000000}"/>
    <cellStyle name="Normal 14" xfId="58" xr:uid="{00000000-0005-0000-0000-00002D000000}"/>
    <cellStyle name="Normal 15" xfId="59" xr:uid="{00000000-0005-0000-0000-00002E000000}"/>
    <cellStyle name="Normal 16" xfId="60" xr:uid="{00000000-0005-0000-0000-00002F000000}"/>
    <cellStyle name="Normal 17" xfId="61" xr:uid="{00000000-0005-0000-0000-000030000000}"/>
    <cellStyle name="Normal 18" xfId="62" xr:uid="{00000000-0005-0000-0000-000031000000}"/>
    <cellStyle name="Normal 19" xfId="63" xr:uid="{00000000-0005-0000-0000-000032000000}"/>
    <cellStyle name="Normal 2" xfId="14" xr:uid="{00000000-0005-0000-0000-000033000000}"/>
    <cellStyle name="Normal 2 2" xfId="2" xr:uid="{00000000-0005-0000-0000-000034000000}"/>
    <cellStyle name="Normal 2 3" xfId="64" xr:uid="{00000000-0005-0000-0000-000035000000}"/>
    <cellStyle name="Normal 20" xfId="65" xr:uid="{00000000-0005-0000-0000-000036000000}"/>
    <cellStyle name="Normal 21" xfId="66" xr:uid="{00000000-0005-0000-0000-000037000000}"/>
    <cellStyle name="Normal 21 2" xfId="67" xr:uid="{00000000-0005-0000-0000-000038000000}"/>
    <cellStyle name="Normal 22" xfId="68" xr:uid="{00000000-0005-0000-0000-000039000000}"/>
    <cellStyle name="Normal 22 2" xfId="69" xr:uid="{00000000-0005-0000-0000-00003A000000}"/>
    <cellStyle name="Normal 23" xfId="70" xr:uid="{00000000-0005-0000-0000-00003B000000}"/>
    <cellStyle name="Normal 24" xfId="71" xr:uid="{00000000-0005-0000-0000-00003C000000}"/>
    <cellStyle name="Normal 25" xfId="34" xr:uid="{00000000-0005-0000-0000-00003D000000}"/>
    <cellStyle name="Normal 26" xfId="72" xr:uid="{00000000-0005-0000-0000-00003E000000}"/>
    <cellStyle name="Normal 3" xfId="15" xr:uid="{00000000-0005-0000-0000-00003F000000}"/>
    <cellStyle name="Normal 3 2" xfId="16" xr:uid="{00000000-0005-0000-0000-000040000000}"/>
    <cellStyle name="Normal 3 2 2" xfId="73" xr:uid="{00000000-0005-0000-0000-000041000000}"/>
    <cellStyle name="Normal 3 3" xfId="17" xr:uid="{00000000-0005-0000-0000-000042000000}"/>
    <cellStyle name="Normal 3 3 2" xfId="26" xr:uid="{00000000-0005-0000-0000-000043000000}"/>
    <cellStyle name="Normal 3 4" xfId="18" xr:uid="{00000000-0005-0000-0000-000044000000}"/>
    <cellStyle name="Normal 4" xfId="19" xr:uid="{00000000-0005-0000-0000-000045000000}"/>
    <cellStyle name="Normal 5" xfId="20" xr:uid="{00000000-0005-0000-0000-000046000000}"/>
    <cellStyle name="Normal 5 2" xfId="27" xr:uid="{00000000-0005-0000-0000-000047000000}"/>
    <cellStyle name="Normal 6" xfId="21" xr:uid="{00000000-0005-0000-0000-000048000000}"/>
    <cellStyle name="Normal 6 2" xfId="22" xr:uid="{00000000-0005-0000-0000-000049000000}"/>
    <cellStyle name="Normal 7" xfId="23" xr:uid="{00000000-0005-0000-0000-00004A000000}"/>
    <cellStyle name="Normal 7 2" xfId="32" xr:uid="{00000000-0005-0000-0000-00004B000000}"/>
    <cellStyle name="Normal 8" xfId="24" xr:uid="{00000000-0005-0000-0000-00004C000000}"/>
    <cellStyle name="Normal 8 2" xfId="74" xr:uid="{00000000-0005-0000-0000-00004D000000}"/>
    <cellStyle name="Normal 9" xfId="75" xr:uid="{00000000-0005-0000-0000-00004E000000}"/>
    <cellStyle name="Porcentual 2" xfId="76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782782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06"/>
  <sheetViews>
    <sheetView showGridLines="0" tabSelected="1" zoomScale="110" zoomScaleNormal="110" zoomScaleSheetLayoutView="100" workbookViewId="0">
      <selection sqref="A1:G97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4" width="14.140625" customWidth="1"/>
    <col min="5" max="5" width="15.42578125" customWidth="1"/>
    <col min="6" max="6" width="13.7109375" customWidth="1"/>
    <col min="7" max="7" width="13.855468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/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76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2172361309</v>
      </c>
      <c r="C13" s="17">
        <v>0</v>
      </c>
      <c r="D13" s="17">
        <f>B13+C13</f>
        <v>2172361309</v>
      </c>
      <c r="E13" s="17">
        <v>1992177196</v>
      </c>
      <c r="F13" s="17">
        <f>E13</f>
        <v>1992177196</v>
      </c>
      <c r="G13" s="17">
        <f t="shared" ref="G13:G19" si="0">F13-B13</f>
        <v>-180184113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2709791678</v>
      </c>
      <c r="C16" s="17">
        <v>0</v>
      </c>
      <c r="D16" s="17">
        <f t="shared" si="1"/>
        <v>2709791678</v>
      </c>
      <c r="E16" s="17">
        <v>2391848160.0499997</v>
      </c>
      <c r="F16" s="17">
        <f t="shared" si="2"/>
        <v>2391848160.0499997</v>
      </c>
      <c r="G16" s="17">
        <f t="shared" si="0"/>
        <v>-317943517.95000029</v>
      </c>
      <c r="H16" s="18"/>
      <c r="I16" s="27"/>
    </row>
    <row r="17" spans="1:9" ht="11.25" customHeight="1" x14ac:dyDescent="0.25">
      <c r="A17" s="4" t="s">
        <v>14</v>
      </c>
      <c r="B17" s="17">
        <v>215311556</v>
      </c>
      <c r="C17" s="17">
        <v>0</v>
      </c>
      <c r="D17" s="17">
        <f t="shared" si="1"/>
        <v>215311556</v>
      </c>
      <c r="E17" s="17">
        <v>686137518.56000006</v>
      </c>
      <c r="F17" s="17">
        <f t="shared" si="2"/>
        <v>686137518.56000006</v>
      </c>
      <c r="G17" s="17">
        <f t="shared" si="0"/>
        <v>470825962.56000006</v>
      </c>
      <c r="H17" s="18"/>
      <c r="I17" s="27"/>
    </row>
    <row r="18" spans="1:9" ht="11.25" customHeight="1" x14ac:dyDescent="0.25">
      <c r="A18" s="4" t="s">
        <v>15</v>
      </c>
      <c r="B18" s="17">
        <v>126191969</v>
      </c>
      <c r="C18" s="17">
        <v>0</v>
      </c>
      <c r="D18" s="17">
        <f t="shared" si="1"/>
        <v>126191969</v>
      </c>
      <c r="E18" s="17">
        <v>584336250.35000002</v>
      </c>
      <c r="F18" s="17">
        <f t="shared" si="2"/>
        <v>584336250.35000002</v>
      </c>
      <c r="G18" s="17">
        <f t="shared" si="0"/>
        <v>458144281.35000002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28220575075</v>
      </c>
      <c r="F20" s="16">
        <f t="shared" si="3"/>
        <v>28220575075</v>
      </c>
      <c r="G20" s="16">
        <f t="shared" si="3"/>
        <v>-6045280258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22897864240</v>
      </c>
      <c r="F22" s="17">
        <f t="shared" ref="F22:F32" si="5">E22</f>
        <v>22897864240</v>
      </c>
      <c r="G22" s="17">
        <f t="shared" ref="G22:G32" si="6">F22-B22</f>
        <v>-4924092671</v>
      </c>
      <c r="H22" s="18"/>
      <c r="I22" s="27"/>
    </row>
    <row r="23" spans="1:9" ht="11.25" customHeight="1" x14ac:dyDescent="0.25">
      <c r="A23" s="13" t="s">
        <v>29</v>
      </c>
      <c r="B23" s="17">
        <v>1779961032</v>
      </c>
      <c r="C23" s="17">
        <v>0</v>
      </c>
      <c r="D23" s="17">
        <f t="shared" si="4"/>
        <v>1779961032</v>
      </c>
      <c r="E23" s="17">
        <v>1374444188</v>
      </c>
      <c r="F23" s="17">
        <f t="shared" si="5"/>
        <v>1374444188</v>
      </c>
      <c r="G23" s="17">
        <f t="shared" si="6"/>
        <v>-405516844</v>
      </c>
      <c r="H23" s="18"/>
      <c r="I23" s="27"/>
    </row>
    <row r="24" spans="1:9" ht="11.25" customHeight="1" x14ac:dyDescent="0.25">
      <c r="A24" s="13" t="s">
        <v>30</v>
      </c>
      <c r="B24" s="17">
        <v>1555781256</v>
      </c>
      <c r="C24" s="17">
        <v>0</v>
      </c>
      <c r="D24" s="17">
        <f t="shared" si="4"/>
        <v>1555781256</v>
      </c>
      <c r="E24" s="17">
        <v>1466438197</v>
      </c>
      <c r="F24" s="17">
        <f t="shared" si="5"/>
        <v>1466438197</v>
      </c>
      <c r="G24" s="17">
        <f t="shared" si="6"/>
        <v>-89343059</v>
      </c>
      <c r="H24" s="18"/>
      <c r="I24" s="27"/>
    </row>
    <row r="25" spans="1:9" ht="11.25" customHeight="1" x14ac:dyDescent="0.25">
      <c r="A25" s="13" t="s">
        <v>31</v>
      </c>
      <c r="B25" s="17">
        <v>605273465</v>
      </c>
      <c r="C25" s="17">
        <v>0</v>
      </c>
      <c r="D25" s="17">
        <f t="shared" si="4"/>
        <v>605273465</v>
      </c>
      <c r="E25" s="17">
        <v>417201624</v>
      </c>
      <c r="F25" s="17">
        <f t="shared" si="5"/>
        <v>417201624</v>
      </c>
      <c r="G25" s="17">
        <f t="shared" si="6"/>
        <v>-188071841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325171823</v>
      </c>
      <c r="C27" s="17">
        <v>0</v>
      </c>
      <c r="D27" s="17">
        <f t="shared" si="4"/>
        <v>325171823</v>
      </c>
      <c r="E27" s="17">
        <v>230806173</v>
      </c>
      <c r="F27" s="17">
        <f t="shared" si="5"/>
        <v>230806173</v>
      </c>
      <c r="G27" s="17">
        <f t="shared" si="6"/>
        <v>-94365650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610190934</v>
      </c>
      <c r="C30" s="17">
        <v>0</v>
      </c>
      <c r="D30" s="17">
        <f t="shared" si="4"/>
        <v>610190934</v>
      </c>
      <c r="E30" s="17">
        <v>468796286</v>
      </c>
      <c r="F30" s="17">
        <f t="shared" si="5"/>
        <v>468796286</v>
      </c>
      <c r="G30" s="17">
        <f t="shared" si="6"/>
        <v>-141394648</v>
      </c>
      <c r="H30" s="18"/>
      <c r="I30" s="27"/>
    </row>
    <row r="31" spans="1:9" x14ac:dyDescent="0.25">
      <c r="A31" s="13" t="s">
        <v>37</v>
      </c>
      <c r="B31" s="17">
        <v>1567519912</v>
      </c>
      <c r="C31" s="17">
        <v>0</v>
      </c>
      <c r="D31" s="17">
        <f>B31+C31</f>
        <v>1567519912</v>
      </c>
      <c r="E31" s="17">
        <v>1365024367</v>
      </c>
      <c r="F31" s="17">
        <f t="shared" si="5"/>
        <v>1365024367</v>
      </c>
      <c r="G31" s="17">
        <f t="shared" si="6"/>
        <v>-202495545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2213822427</v>
      </c>
      <c r="F33" s="16">
        <f t="shared" si="7"/>
        <v>2213822427</v>
      </c>
      <c r="G33" s="16">
        <f t="shared" si="7"/>
        <v>-149102327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43964730</v>
      </c>
      <c r="C36" s="17">
        <v>0</v>
      </c>
      <c r="D36" s="17">
        <f>B36+C36</f>
        <v>43964730</v>
      </c>
      <c r="E36" s="17">
        <v>32973543</v>
      </c>
      <c r="F36" s="17">
        <f t="shared" si="9"/>
        <v>32973543</v>
      </c>
      <c r="G36" s="17">
        <f t="shared" si="8"/>
        <v>-10991187</v>
      </c>
      <c r="H36" s="18"/>
      <c r="I36" s="27"/>
    </row>
    <row r="37" spans="1:11" ht="15" customHeight="1" x14ac:dyDescent="0.25">
      <c r="A37" s="13" t="s">
        <v>42</v>
      </c>
      <c r="B37" s="17">
        <v>216562365</v>
      </c>
      <c r="C37" s="17">
        <v>0</v>
      </c>
      <c r="D37" s="17">
        <f t="shared" si="4"/>
        <v>216562365</v>
      </c>
      <c r="E37" s="17">
        <v>188706208</v>
      </c>
      <c r="F37" s="17">
        <f t="shared" si="9"/>
        <v>188706208</v>
      </c>
      <c r="G37" s="17">
        <f t="shared" si="8"/>
        <v>-27856157</v>
      </c>
      <c r="H37" s="18"/>
      <c r="I37" s="27"/>
    </row>
    <row r="38" spans="1:11" ht="18" customHeight="1" x14ac:dyDescent="0.25">
      <c r="A38" s="13" t="s">
        <v>43</v>
      </c>
      <c r="B38" s="17">
        <v>5430950</v>
      </c>
      <c r="C38" s="17">
        <v>0</v>
      </c>
      <c r="D38" s="17">
        <f t="shared" si="4"/>
        <v>5430950</v>
      </c>
      <c r="E38" s="17">
        <v>7230700</v>
      </c>
      <c r="F38" s="17">
        <f t="shared" si="9"/>
        <v>7230700</v>
      </c>
      <c r="G38" s="17">
        <f t="shared" si="8"/>
        <v>1799750</v>
      </c>
      <c r="H38" s="18"/>
      <c r="I38" s="27"/>
    </row>
    <row r="39" spans="1:11" ht="11.25" customHeight="1" x14ac:dyDescent="0.25">
      <c r="A39" s="13" t="s">
        <v>44</v>
      </c>
      <c r="B39" s="17">
        <v>2096966709</v>
      </c>
      <c r="C39" s="17">
        <v>0</v>
      </c>
      <c r="D39" s="17">
        <f>B39+C39</f>
        <v>2096966709</v>
      </c>
      <c r="E39" s="17">
        <v>1984911976</v>
      </c>
      <c r="F39" s="17">
        <f t="shared" si="9"/>
        <v>1984911976</v>
      </c>
      <c r="G39" s="17">
        <f t="shared" si="8"/>
        <v>-112054733</v>
      </c>
      <c r="H39" s="18"/>
      <c r="I39" s="27"/>
    </row>
    <row r="40" spans="1:11" ht="11.25" customHeight="1" x14ac:dyDescent="0.25">
      <c r="A40" s="4" t="s">
        <v>75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74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36088896626.959999</v>
      </c>
      <c r="F47" s="14">
        <f>F13+F14+F15+F16+F17+F18+F19+F20+F33+F40+F41+F43</f>
        <v>36088896626.959999</v>
      </c>
      <c r="G47" s="14">
        <f>G13+G14+G15+G16+G17+G18+G19+G20+G33+G40+G41+G43</f>
        <v>-5763539972.04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/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42464553943.900002</v>
      </c>
      <c r="F52" s="16">
        <f>F54+F56+F58+F60+F62+F64+F66+F68</f>
        <v>42464553943.900002</v>
      </c>
      <c r="G52" s="16">
        <f>F52-B52</f>
        <v>-12528183083.099998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30853389772</v>
      </c>
      <c r="C54" s="17">
        <v>0</v>
      </c>
      <c r="D54" s="17">
        <f t="shared" si="4"/>
        <v>30853389772</v>
      </c>
      <c r="E54" s="17">
        <v>23960584074.900002</v>
      </c>
      <c r="F54" s="17">
        <f>E54</f>
        <v>23960584074.900002</v>
      </c>
      <c r="G54" s="17">
        <f>F54-B54</f>
        <v>-6892805697.0999985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3425707413</v>
      </c>
      <c r="C56" s="17">
        <v>0</v>
      </c>
      <c r="D56" s="17">
        <f t="shared" si="4"/>
        <v>3425707413</v>
      </c>
      <c r="E56" s="17">
        <v>2484813955</v>
      </c>
      <c r="F56" s="17">
        <f>E56</f>
        <v>2484813955</v>
      </c>
      <c r="G56" s="17">
        <f>F56-B56</f>
        <v>-940893458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11238819271</v>
      </c>
      <c r="C58" s="17">
        <v>0</v>
      </c>
      <c r="D58" s="17">
        <f t="shared" si="4"/>
        <v>11238819271</v>
      </c>
      <c r="E58" s="17">
        <v>9114931175</v>
      </c>
      <c r="F58" s="17">
        <f>E58</f>
        <v>9114931175</v>
      </c>
      <c r="G58" s="17">
        <f>F58-B58</f>
        <v>-2123888096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4089676209</v>
      </c>
      <c r="C60" s="17">
        <v>0</v>
      </c>
      <c r="D60" s="17">
        <f t="shared" si="4"/>
        <v>4089676209</v>
      </c>
      <c r="E60" s="17">
        <v>3064184892</v>
      </c>
      <c r="F60" s="17">
        <f>E60</f>
        <v>3064184892</v>
      </c>
      <c r="G60" s="17">
        <f>F60-B60</f>
        <v>-1025491317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1927056526</v>
      </c>
      <c r="C62" s="17">
        <v>0</v>
      </c>
      <c r="D62" s="17">
        <f t="shared" si="4"/>
        <v>1927056526</v>
      </c>
      <c r="E62" s="17">
        <v>1282764481</v>
      </c>
      <c r="F62" s="17">
        <f>E62</f>
        <v>1282764481</v>
      </c>
      <c r="G62" s="17">
        <f>F62-B62</f>
        <v>-644292045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208889867</v>
      </c>
      <c r="C64" s="17">
        <v>0</v>
      </c>
      <c r="D64" s="17">
        <f t="shared" si="4"/>
        <v>208889867</v>
      </c>
      <c r="E64" s="17">
        <v>156256986</v>
      </c>
      <c r="F64" s="17">
        <f>E64</f>
        <v>156256986</v>
      </c>
      <c r="G64" s="17">
        <f>F64-B64</f>
        <v>-52632881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231636496</v>
      </c>
      <c r="C66" s="22">
        <v>0</v>
      </c>
      <c r="D66" s="22">
        <f t="shared" si="4"/>
        <v>231636496</v>
      </c>
      <c r="E66" s="22">
        <v>237108501</v>
      </c>
      <c r="F66" s="22">
        <f>E66</f>
        <v>237108501</v>
      </c>
      <c r="G66" s="22">
        <f>F66-B66</f>
        <v>5472005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3017561473</v>
      </c>
      <c r="C68" s="17">
        <v>0</v>
      </c>
      <c r="D68" s="17">
        <f t="shared" si="4"/>
        <v>3017561473</v>
      </c>
      <c r="E68" s="17">
        <v>2163909879</v>
      </c>
      <c r="F68" s="17">
        <f>E68</f>
        <v>2163909879</v>
      </c>
      <c r="G68" s="17">
        <f>F68-B68</f>
        <v>-853651594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1855087288.78</v>
      </c>
      <c r="F70" s="17">
        <f>F72+F73+F74+F75</f>
        <v>1855087288.78</v>
      </c>
      <c r="G70" s="17">
        <f t="shared" ref="G70:G77" si="10">F70-B70</f>
        <v>-1228155599.22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73</v>
      </c>
      <c r="B75" s="17">
        <v>3083242888</v>
      </c>
      <c r="C75" s="17">
        <v>0</v>
      </c>
      <c r="D75" s="17">
        <f>B75+C75</f>
        <v>3083242888</v>
      </c>
      <c r="E75" s="17">
        <v>1855087288.78</v>
      </c>
      <c r="F75" s="17">
        <f>E75</f>
        <v>1855087288.78</v>
      </c>
      <c r="G75" s="17">
        <f t="shared" si="10"/>
        <v>-1228155599.22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59937216.480000004</v>
      </c>
      <c r="F77" s="17">
        <f>F78+F79</f>
        <v>59937216.480000004</v>
      </c>
      <c r="G77" s="17">
        <f t="shared" si="10"/>
        <v>31347208.480000004</v>
      </c>
      <c r="H77" s="18"/>
      <c r="I77" s="27"/>
    </row>
    <row r="78" spans="1:9" ht="22.5" x14ac:dyDescent="0.25">
      <c r="A78" s="13" t="s">
        <v>66</v>
      </c>
      <c r="B78" s="17">
        <v>28590008</v>
      </c>
      <c r="C78" s="17">
        <v>0</v>
      </c>
      <c r="D78" s="17">
        <f t="shared" si="4"/>
        <v>28590008</v>
      </c>
      <c r="E78" s="17">
        <v>59937216.480000004</v>
      </c>
      <c r="F78" s="17">
        <f>E78</f>
        <v>59937216.480000004</v>
      </c>
      <c r="G78" s="17">
        <f t="shared" ref="G78:G83" si="11">F78-B78</f>
        <v>31347208.480000004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3043961315</v>
      </c>
      <c r="C81" s="17">
        <v>0</v>
      </c>
      <c r="D81" s="17">
        <f>B81+C81</f>
        <v>3043961315</v>
      </c>
      <c r="E81" s="17">
        <v>2778545047.73</v>
      </c>
      <c r="F81" s="17">
        <f>E81</f>
        <v>2778545047.73</v>
      </c>
      <c r="G81" s="17">
        <f>F81-B81</f>
        <v>-265416267.26999998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57790035.490000002</v>
      </c>
      <c r="F82" s="17">
        <f>F83</f>
        <v>57790035.490000002</v>
      </c>
      <c r="G82" s="17">
        <f t="shared" si="11"/>
        <v>57790034.490000002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57790035.490000002</v>
      </c>
      <c r="F83" s="17">
        <f>E83</f>
        <v>57790035.490000002</v>
      </c>
      <c r="G83" s="17">
        <f t="shared" si="11"/>
        <v>57790034.490000002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47215913532.380005</v>
      </c>
      <c r="F85" s="16">
        <f>F52+F70+F77+F81+F82</f>
        <v>47215913532.380005</v>
      </c>
      <c r="G85" s="16">
        <f>F85-B85</f>
        <v>-13932617706.619995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71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72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83304810159.339996</v>
      </c>
      <c r="F91" s="14">
        <f>F47+F85+F87</f>
        <v>83304810159.339996</v>
      </c>
      <c r="G91" s="16">
        <f>F91-B91</f>
        <v>-19696157678.660004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Admin</cp:lastModifiedBy>
  <cp:lastPrinted>2025-11-03T20:29:24Z</cp:lastPrinted>
  <dcterms:created xsi:type="dcterms:W3CDTF">2016-11-14T19:23:00Z</dcterms:created>
  <dcterms:modified xsi:type="dcterms:W3CDTF">2025-11-03T20:30:55Z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